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HLOOKUP" sheetId="2" r:id="rId1"/>
    <sheet name="VLOOKUP" sheetId="3" r:id="rId2"/>
  </sheets>
  <calcPr calcId="171027"/>
</workbook>
</file>

<file path=xl/calcChain.xml><?xml version="1.0" encoding="utf-8"?>
<calcChain xmlns="http://schemas.openxmlformats.org/spreadsheetml/2006/main">
  <c r="D59" i="3" l="1"/>
  <c r="F54" i="3"/>
  <c r="F55" i="3"/>
  <c r="F57" i="3"/>
  <c r="F58" i="3"/>
  <c r="E55" i="3"/>
  <c r="E56" i="3"/>
  <c r="F56" i="3" s="1"/>
  <c r="F59" i="3" s="1"/>
  <c r="E57" i="3"/>
  <c r="E58" i="3"/>
  <c r="E54" i="3"/>
  <c r="C32" i="3"/>
  <c r="C33" i="3" s="1"/>
  <c r="C34" i="3" s="1"/>
  <c r="D15" i="3"/>
  <c r="D14" i="3"/>
  <c r="C57" i="2"/>
  <c r="E57" i="2"/>
  <c r="F57" i="2"/>
  <c r="C58" i="2"/>
  <c r="E58" i="2"/>
  <c r="F58" i="2" s="1"/>
  <c r="C59" i="2"/>
  <c r="E59" i="2"/>
  <c r="F59" i="2" s="1"/>
  <c r="C60" i="2"/>
  <c r="E60" i="2"/>
  <c r="F60" i="2"/>
  <c r="C61" i="2"/>
  <c r="E61" i="2"/>
  <c r="F61" i="2"/>
  <c r="G27" i="2"/>
  <c r="H27" i="2"/>
  <c r="I27" i="2" s="1"/>
  <c r="D14" i="2"/>
  <c r="F60" i="3" l="1"/>
  <c r="F61" i="3" s="1"/>
  <c r="F62" i="2"/>
  <c r="F63" i="2" l="1"/>
  <c r="F64" i="2" s="1"/>
</calcChain>
</file>

<file path=xl/sharedStrings.xml><?xml version="1.0" encoding="utf-8"?>
<sst xmlns="http://schemas.openxmlformats.org/spreadsheetml/2006/main" count="177" uniqueCount="117">
  <si>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</si>
  <si>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</si>
  <si>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</si>
  <si>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合計</t>
    <rPh sb="0" eb="2">
      <t>ゴウケイ</t>
    </rPh>
    <phoneticPr fontId="2"/>
  </si>
  <si>
    <t>＜結果＞</t>
    <rPh sb="1" eb="3">
      <t>ケッカ</t>
    </rPh>
    <phoneticPr fontId="2"/>
  </si>
  <si>
    <t>金額</t>
    <rPh sb="0" eb="2">
      <t>キンガク</t>
    </rPh>
    <phoneticPr fontId="2"/>
  </si>
  <si>
    <t>◎指定範囲を横方向に検索し一致したデータを取り出す　HLOOKUP</t>
    <rPh sb="1" eb="3">
      <t>シテイ</t>
    </rPh>
    <rPh sb="3" eb="5">
      <t>ハンイ</t>
    </rPh>
    <rPh sb="6" eb="9">
      <t>ヨコホウコウ</t>
    </rPh>
    <rPh sb="10" eb="12">
      <t>ケンサク</t>
    </rPh>
    <rPh sb="13" eb="15">
      <t>イッチ</t>
    </rPh>
    <rPh sb="21" eb="22">
      <t>ト</t>
    </rPh>
    <rPh sb="23" eb="24">
      <t>ダ</t>
    </rPh>
    <phoneticPr fontId="2"/>
  </si>
  <si>
    <t>◎指定範囲を縦方向に検索し一致したデータを取り出す　VLOOKUP</t>
    <rPh sb="1" eb="3">
      <t>シテイ</t>
    </rPh>
    <rPh sb="3" eb="5">
      <t>ハンイ</t>
    </rPh>
    <rPh sb="6" eb="9">
      <t>タテホウコウ</t>
    </rPh>
    <rPh sb="10" eb="12">
      <t>ケンサク</t>
    </rPh>
    <rPh sb="13" eb="15">
      <t>イッチ</t>
    </rPh>
    <rPh sb="21" eb="22">
      <t>ト</t>
    </rPh>
    <rPh sb="23" eb="24">
      <t>ダ</t>
    </rPh>
    <phoneticPr fontId="2"/>
  </si>
  <si>
    <t>HLOOKUP（検索値，検索範囲，表示行［，一致条件型］）</t>
    <rPh sb="8" eb="10">
      <t>ケンサク</t>
    </rPh>
    <rPh sb="10" eb="11">
      <t>チ</t>
    </rPh>
    <rPh sb="12" eb="14">
      <t>ケンサク</t>
    </rPh>
    <rPh sb="14" eb="16">
      <t>ハンイ</t>
    </rPh>
    <rPh sb="17" eb="19">
      <t>ヒョウジ</t>
    </rPh>
    <rPh sb="19" eb="20">
      <t>ギョウ</t>
    </rPh>
    <rPh sb="22" eb="24">
      <t>イッチ</t>
    </rPh>
    <rPh sb="24" eb="26">
      <t>ジョウケン</t>
    </rPh>
    <rPh sb="26" eb="27">
      <t>カタ</t>
    </rPh>
    <phoneticPr fontId="2"/>
  </si>
  <si>
    <t>検索範囲の1行目から検索値と一致するセルを探し，一致すれば指定した行の値を返す。</t>
    <rPh sb="0" eb="2">
      <t>ケンサク</t>
    </rPh>
    <rPh sb="2" eb="4">
      <t>ハンイ</t>
    </rPh>
    <rPh sb="6" eb="8">
      <t>ギョウメ</t>
    </rPh>
    <rPh sb="10" eb="12">
      <t>ケンサク</t>
    </rPh>
    <rPh sb="12" eb="13">
      <t>チ</t>
    </rPh>
    <rPh sb="14" eb="16">
      <t>イッチ</t>
    </rPh>
    <rPh sb="21" eb="22">
      <t>サガ</t>
    </rPh>
    <rPh sb="24" eb="26">
      <t>イッチ</t>
    </rPh>
    <rPh sb="29" eb="31">
      <t>シテイ</t>
    </rPh>
    <rPh sb="33" eb="34">
      <t>ギョウ</t>
    </rPh>
    <rPh sb="35" eb="36">
      <t>アタイ</t>
    </rPh>
    <rPh sb="37" eb="38">
      <t>カエ</t>
    </rPh>
    <phoneticPr fontId="2"/>
  </si>
  <si>
    <t>検索範囲：配列，セル範囲　　1行目が検索範囲となるように指定</t>
    <rPh sb="0" eb="2">
      <t>ケンサク</t>
    </rPh>
    <rPh sb="2" eb="4">
      <t>ハンイ</t>
    </rPh>
    <rPh sb="5" eb="7">
      <t>ハイレツ</t>
    </rPh>
    <rPh sb="10" eb="12">
      <t>ハンイ</t>
    </rPh>
    <rPh sb="15" eb="17">
      <t>ギョウメ</t>
    </rPh>
    <rPh sb="18" eb="20">
      <t>ケンサク</t>
    </rPh>
    <rPh sb="20" eb="22">
      <t>ハンイ</t>
    </rPh>
    <rPh sb="28" eb="30">
      <t>シテイ</t>
    </rPh>
    <phoneticPr fontId="2"/>
  </si>
  <si>
    <t>表示行：数値　　一致したときに表示する行（選択範囲における相対的な行番号）</t>
    <rPh sb="0" eb="2">
      <t>ヒョウジ</t>
    </rPh>
    <rPh sb="2" eb="3">
      <t>ギョウ</t>
    </rPh>
    <rPh sb="4" eb="6">
      <t>スウチ</t>
    </rPh>
    <rPh sb="8" eb="10">
      <t>イッチ</t>
    </rPh>
    <rPh sb="15" eb="17">
      <t>ヒョウジ</t>
    </rPh>
    <rPh sb="19" eb="20">
      <t>ギョウ</t>
    </rPh>
    <rPh sb="21" eb="23">
      <t>センタク</t>
    </rPh>
    <rPh sb="23" eb="25">
      <t>ハンイ</t>
    </rPh>
    <rPh sb="29" eb="32">
      <t>ソウタイテキ</t>
    </rPh>
    <rPh sb="33" eb="34">
      <t>ギョウ</t>
    </rPh>
    <rPh sb="34" eb="36">
      <t>バンゴウ</t>
    </rPh>
    <phoneticPr fontId="2"/>
  </si>
  <si>
    <t>一致条件：　　TRUE（1）…一致する値がない場合は検索値以下の最大値を返す。</t>
    <rPh sb="0" eb="2">
      <t>イッチ</t>
    </rPh>
    <rPh sb="2" eb="4">
      <t>ジョウケン</t>
    </rPh>
    <rPh sb="15" eb="17">
      <t>イッチ</t>
    </rPh>
    <rPh sb="19" eb="20">
      <t>アタイ</t>
    </rPh>
    <rPh sb="23" eb="25">
      <t>バアイ</t>
    </rPh>
    <rPh sb="26" eb="28">
      <t>ケンサク</t>
    </rPh>
    <rPh sb="28" eb="29">
      <t>チ</t>
    </rPh>
    <rPh sb="29" eb="31">
      <t>イカ</t>
    </rPh>
    <rPh sb="32" eb="35">
      <t>サイダイチ</t>
    </rPh>
    <rPh sb="36" eb="37">
      <t>カエ</t>
    </rPh>
    <phoneticPr fontId="2"/>
  </si>
  <si>
    <t>FALSE（０）…一致する値がない場合は“#N/A”エラーを返す。</t>
    <rPh sb="9" eb="11">
      <t>イッチ</t>
    </rPh>
    <rPh sb="13" eb="14">
      <t>アタイ</t>
    </rPh>
    <rPh sb="17" eb="19">
      <t>バアイ</t>
    </rPh>
    <rPh sb="30" eb="31">
      <t>カエ</t>
    </rPh>
    <phoneticPr fontId="2"/>
  </si>
  <si>
    <t>（省略時　TRUE）</t>
    <rPh sb="1" eb="3">
      <t>ショウリャク</t>
    </rPh>
    <rPh sb="3" eb="4">
      <t>ジ</t>
    </rPh>
    <phoneticPr fontId="2"/>
  </si>
  <si>
    <t>個数を入力すると，下の表から1個あたりの金額を検索して自動で表示する。</t>
    <rPh sb="0" eb="2">
      <t>コスウ</t>
    </rPh>
    <rPh sb="3" eb="5">
      <t>ニュウリョク</t>
    </rPh>
    <rPh sb="9" eb="10">
      <t>シタ</t>
    </rPh>
    <rPh sb="11" eb="12">
      <t>ヒョウ</t>
    </rPh>
    <rPh sb="15" eb="16">
      <t>コ</t>
    </rPh>
    <rPh sb="20" eb="22">
      <t>キンガク</t>
    </rPh>
    <rPh sb="23" eb="25">
      <t>ケンサク</t>
    </rPh>
    <rPh sb="27" eb="29">
      <t>ジドウ</t>
    </rPh>
    <rPh sb="30" eb="32">
      <t>ヒョウジ</t>
    </rPh>
    <phoneticPr fontId="2"/>
  </si>
  <si>
    <t>個数</t>
    <rPh sb="0" eb="2">
      <t>コスウ</t>
    </rPh>
    <phoneticPr fontId="2"/>
  </si>
  <si>
    <t>単価</t>
    <rPh sb="0" eb="2">
      <t>タンカ</t>
    </rPh>
    <phoneticPr fontId="2"/>
  </si>
  <si>
    <t>5～9</t>
    <phoneticPr fontId="2"/>
  </si>
  <si>
    <t>10～14</t>
    <phoneticPr fontId="2"/>
  </si>
  <si>
    <t>15～19</t>
    <phoneticPr fontId="2"/>
  </si>
  <si>
    <t>20～29</t>
    <phoneticPr fontId="2"/>
  </si>
  <si>
    <t>30～49</t>
    <phoneticPr fontId="2"/>
  </si>
  <si>
    <t>50以上</t>
    <rPh sb="2" eb="4">
      <t>イジョウ</t>
    </rPh>
    <phoneticPr fontId="2"/>
  </si>
  <si>
    <t>個数範囲</t>
    <rPh sb="0" eb="2">
      <t>コスウ</t>
    </rPh>
    <rPh sb="2" eb="4">
      <t>ハンイ</t>
    </rPh>
    <phoneticPr fontId="2"/>
  </si>
  <si>
    <t>境界値</t>
    <rPh sb="0" eb="2">
      <t>キョウカイ</t>
    </rPh>
    <rPh sb="2" eb="3">
      <t>チ</t>
    </rPh>
    <phoneticPr fontId="2"/>
  </si>
  <si>
    <t>1～4</t>
    <phoneticPr fontId="2"/>
  </si>
  <si>
    <t>＊一致条件がTRUEの場合，各範囲の最小値を境界値とする。</t>
    <rPh sb="1" eb="3">
      <t>イッチ</t>
    </rPh>
    <rPh sb="3" eb="5">
      <t>ジョウケン</t>
    </rPh>
    <rPh sb="11" eb="13">
      <t>バアイ</t>
    </rPh>
    <rPh sb="14" eb="15">
      <t>カク</t>
    </rPh>
    <rPh sb="15" eb="17">
      <t>ハンイ</t>
    </rPh>
    <rPh sb="18" eb="21">
      <t>サイショウチ</t>
    </rPh>
    <rPh sb="22" eb="24">
      <t>キョウカイ</t>
    </rPh>
    <rPh sb="24" eb="25">
      <t>チ</t>
    </rPh>
    <phoneticPr fontId="2"/>
  </si>
  <si>
    <t>生徒No</t>
    <rPh sb="0" eb="2">
      <t>セイト</t>
    </rPh>
    <phoneticPr fontId="2"/>
  </si>
  <si>
    <t>実技</t>
    <rPh sb="0" eb="2">
      <t>ジツギ</t>
    </rPh>
    <phoneticPr fontId="2"/>
  </si>
  <si>
    <t>筆記</t>
    <rPh sb="0" eb="2">
      <t>ヒッキ</t>
    </rPh>
    <phoneticPr fontId="2"/>
  </si>
  <si>
    <t>生徒Noを入力すると，下の成績表から「筆記」・「実技」の成績を検索して表示するようにしなさい。</t>
    <rPh sb="0" eb="2">
      <t>セイト</t>
    </rPh>
    <rPh sb="5" eb="7">
      <t>ニュウリョク</t>
    </rPh>
    <rPh sb="11" eb="12">
      <t>シタ</t>
    </rPh>
    <rPh sb="13" eb="15">
      <t>セイセキ</t>
    </rPh>
    <rPh sb="15" eb="16">
      <t>ヒョウ</t>
    </rPh>
    <rPh sb="19" eb="21">
      <t>ヒッキ</t>
    </rPh>
    <rPh sb="24" eb="26">
      <t>ジツギ</t>
    </rPh>
    <rPh sb="28" eb="30">
      <t>セイセキ</t>
    </rPh>
    <rPh sb="31" eb="33">
      <t>ケンサク</t>
    </rPh>
    <rPh sb="35" eb="37">
      <t>ヒョウジ</t>
    </rPh>
    <phoneticPr fontId="2"/>
  </si>
  <si>
    <t>商品コード</t>
    <rPh sb="0" eb="2">
      <t>ショウヒン</t>
    </rPh>
    <phoneticPr fontId="2"/>
  </si>
  <si>
    <t>品名</t>
    <rPh sb="0" eb="2">
      <t>ヒンメイ</t>
    </rPh>
    <phoneticPr fontId="2"/>
  </si>
  <si>
    <t>商品名03</t>
    <rPh sb="0" eb="2">
      <t>ショウヒン</t>
    </rPh>
    <rPh sb="2" eb="3">
      <t>メイ</t>
    </rPh>
    <phoneticPr fontId="2"/>
  </si>
  <si>
    <t>商品名04</t>
    <rPh sb="0" eb="2">
      <t>ショウヒン</t>
    </rPh>
    <rPh sb="2" eb="3">
      <t>メイ</t>
    </rPh>
    <phoneticPr fontId="2"/>
  </si>
  <si>
    <t>商品名05</t>
    <rPh sb="0" eb="2">
      <t>ショウヒン</t>
    </rPh>
    <rPh sb="2" eb="3">
      <t>メイ</t>
    </rPh>
    <phoneticPr fontId="2"/>
  </si>
  <si>
    <t>商品名06</t>
    <rPh sb="0" eb="2">
      <t>ショウヒン</t>
    </rPh>
    <rPh sb="2" eb="3">
      <t>メイ</t>
    </rPh>
    <phoneticPr fontId="2"/>
  </si>
  <si>
    <t>商品名07</t>
    <rPh sb="0" eb="2">
      <t>ショウヒン</t>
    </rPh>
    <rPh sb="2" eb="3">
      <t>メイ</t>
    </rPh>
    <phoneticPr fontId="2"/>
  </si>
  <si>
    <t>商品名08</t>
    <rPh sb="0" eb="2">
      <t>ショウヒン</t>
    </rPh>
    <rPh sb="2" eb="3">
      <t>メイ</t>
    </rPh>
    <phoneticPr fontId="2"/>
  </si>
  <si>
    <t>商品名09</t>
    <rPh sb="0" eb="2">
      <t>ショウヒン</t>
    </rPh>
    <rPh sb="2" eb="3">
      <t>メイ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</si>
  <si>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</si>
  <si>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</si>
  <si>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</si>
  <si>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次の商品一覧表を利用して，下の見積りが商品コードと数量の入力だけで自動作成されるようにしなさい。</t>
    <rPh sb="0" eb="1">
      <t>ツギ</t>
    </rPh>
    <rPh sb="2" eb="4">
      <t>ショウヒン</t>
    </rPh>
    <rPh sb="4" eb="6">
      <t>イチラン</t>
    </rPh>
    <rPh sb="6" eb="7">
      <t>ヒョウ</t>
    </rPh>
    <rPh sb="8" eb="10">
      <t>リヨウ</t>
    </rPh>
    <rPh sb="13" eb="14">
      <t>シタ</t>
    </rPh>
    <rPh sb="15" eb="17">
      <t>ミツモ</t>
    </rPh>
    <rPh sb="19" eb="21">
      <t>ショウヒン</t>
    </rPh>
    <rPh sb="25" eb="27">
      <t>スウリョウ</t>
    </rPh>
    <rPh sb="28" eb="30">
      <t>ニュウリョク</t>
    </rPh>
    <rPh sb="33" eb="35">
      <t>ジドウ</t>
    </rPh>
    <rPh sb="35" eb="37">
      <t>サクセイ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</si>
  <si>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</si>
  <si>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</si>
  <si>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</si>
  <si>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＊消費税は1円未満切捨て</t>
    <rPh sb="1" eb="4">
      <t>ショウヒゼイ</t>
    </rPh>
    <rPh sb="6" eb="7">
      <t>エン</t>
    </rPh>
    <rPh sb="7" eb="9">
      <t>ミマン</t>
    </rPh>
    <rPh sb="9" eb="11">
      <t>キリス</t>
    </rPh>
    <phoneticPr fontId="2"/>
  </si>
  <si>
    <t>VLOOKUP（検索値，検索範囲，表示列［，一致条件型］）</t>
    <rPh sb="8" eb="10">
      <t>ケンサク</t>
    </rPh>
    <rPh sb="10" eb="11">
      <t>チ</t>
    </rPh>
    <rPh sb="12" eb="14">
      <t>ケンサク</t>
    </rPh>
    <rPh sb="14" eb="16">
      <t>ハンイ</t>
    </rPh>
    <rPh sb="17" eb="19">
      <t>ヒョウジ</t>
    </rPh>
    <rPh sb="19" eb="20">
      <t>レツ</t>
    </rPh>
    <rPh sb="22" eb="24">
      <t>イッチ</t>
    </rPh>
    <rPh sb="24" eb="26">
      <t>ジョウケン</t>
    </rPh>
    <rPh sb="26" eb="27">
      <t>カタ</t>
    </rPh>
    <phoneticPr fontId="2"/>
  </si>
  <si>
    <t>検索範囲の1列目から検索値と一致するセルを探し，一致すれば指定した列の値を返す。</t>
    <rPh sb="0" eb="2">
      <t>ケンサク</t>
    </rPh>
    <rPh sb="2" eb="4">
      <t>ハンイ</t>
    </rPh>
    <rPh sb="6" eb="7">
      <t>レツ</t>
    </rPh>
    <rPh sb="7" eb="8">
      <t>メ</t>
    </rPh>
    <rPh sb="10" eb="12">
      <t>ケンサク</t>
    </rPh>
    <rPh sb="12" eb="13">
      <t>チ</t>
    </rPh>
    <rPh sb="14" eb="16">
      <t>イッチ</t>
    </rPh>
    <rPh sb="21" eb="22">
      <t>サガ</t>
    </rPh>
    <rPh sb="24" eb="26">
      <t>イッチ</t>
    </rPh>
    <rPh sb="29" eb="31">
      <t>シテイ</t>
    </rPh>
    <rPh sb="33" eb="34">
      <t>レツ</t>
    </rPh>
    <rPh sb="35" eb="36">
      <t>アタイ</t>
    </rPh>
    <rPh sb="37" eb="38">
      <t>カエ</t>
    </rPh>
    <phoneticPr fontId="2"/>
  </si>
  <si>
    <t>検索範囲：配列，セル範囲　　1列目が検索範囲となるように指定</t>
    <rPh sb="0" eb="2">
      <t>ケンサク</t>
    </rPh>
    <rPh sb="2" eb="4">
      <t>ハンイ</t>
    </rPh>
    <rPh sb="5" eb="7">
      <t>ハイレツ</t>
    </rPh>
    <rPh sb="10" eb="12">
      <t>ハンイ</t>
    </rPh>
    <rPh sb="15" eb="16">
      <t>レツ</t>
    </rPh>
    <rPh sb="16" eb="17">
      <t>メ</t>
    </rPh>
    <rPh sb="18" eb="20">
      <t>ケンサク</t>
    </rPh>
    <rPh sb="20" eb="22">
      <t>ハンイ</t>
    </rPh>
    <rPh sb="28" eb="30">
      <t>シテイ</t>
    </rPh>
    <phoneticPr fontId="2"/>
  </si>
  <si>
    <t>氏名</t>
    <rPh sb="0" eb="2">
      <t>シメイ</t>
    </rPh>
    <phoneticPr fontId="2"/>
  </si>
  <si>
    <t>本籍</t>
    <rPh sb="0" eb="2">
      <t>ホンセキ</t>
    </rPh>
    <phoneticPr fontId="2"/>
  </si>
  <si>
    <t>電話</t>
    <rPh sb="0" eb="2">
      <t>デンワ</t>
    </rPh>
    <phoneticPr fontId="2"/>
  </si>
  <si>
    <t>山田真一</t>
    <rPh sb="0" eb="2">
      <t>ヤマダ</t>
    </rPh>
    <rPh sb="2" eb="4">
      <t>シンイチ</t>
    </rPh>
    <phoneticPr fontId="2"/>
  </si>
  <si>
    <t>横井一男</t>
    <rPh sb="0" eb="2">
      <t>ヨコイ</t>
    </rPh>
    <rPh sb="2" eb="4">
      <t>カズオ</t>
    </rPh>
    <phoneticPr fontId="2"/>
  </si>
  <si>
    <t>伊藤初枝</t>
    <rPh sb="0" eb="2">
      <t>イトウ</t>
    </rPh>
    <rPh sb="2" eb="4">
      <t>ハツエ</t>
    </rPh>
    <phoneticPr fontId="2"/>
  </si>
  <si>
    <t>山下洋子</t>
    <rPh sb="0" eb="2">
      <t>ヤマシタ</t>
    </rPh>
    <rPh sb="2" eb="4">
      <t>ヨウコ</t>
    </rPh>
    <phoneticPr fontId="2"/>
  </si>
  <si>
    <t>和田憲一</t>
    <rPh sb="0" eb="2">
      <t>ワダ</t>
    </rPh>
    <rPh sb="2" eb="4">
      <t>ケンイチ</t>
    </rPh>
    <phoneticPr fontId="2"/>
  </si>
  <si>
    <t>田中恵美</t>
    <rPh sb="0" eb="2">
      <t>タナカ</t>
    </rPh>
    <rPh sb="2" eb="4">
      <t>エミ</t>
    </rPh>
    <phoneticPr fontId="2"/>
  </si>
  <si>
    <t>愛知</t>
    <rPh sb="0" eb="2">
      <t>アイチ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</si>
  <si>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</si>
  <si>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</si>
  <si>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岐阜</t>
    <rPh sb="0" eb="2">
      <t>ギフ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</si>
  <si>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</si>
  <si>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</si>
  <si>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123-1576</t>
    <phoneticPr fontId="2"/>
  </si>
  <si>
    <t>452-3240</t>
    <phoneticPr fontId="2"/>
  </si>
  <si>
    <t>520-4578</t>
    <phoneticPr fontId="2"/>
  </si>
  <si>
    <t>058-1453</t>
    <phoneticPr fontId="2"/>
  </si>
  <si>
    <t>057-8401</t>
    <phoneticPr fontId="2"/>
  </si>
  <si>
    <t>158-4570</t>
    <phoneticPr fontId="2"/>
  </si>
  <si>
    <t>氏名を選択すると自動で「本籍」と「電話」が表示される。</t>
    <rPh sb="0" eb="2">
      <t>シメイ</t>
    </rPh>
    <rPh sb="3" eb="5">
      <t>センタク</t>
    </rPh>
    <rPh sb="8" eb="10">
      <t>ジドウ</t>
    </rPh>
    <rPh sb="12" eb="14">
      <t>ホンセキ</t>
    </rPh>
    <rPh sb="17" eb="19">
      <t>デンワ</t>
    </rPh>
    <rPh sb="21" eb="23">
      <t>ヒョウジ</t>
    </rPh>
    <phoneticPr fontId="2"/>
  </si>
  <si>
    <t>書籍名</t>
    <rPh sb="0" eb="2">
      <t>ショセキ</t>
    </rPh>
    <rPh sb="2" eb="3">
      <t>メイ</t>
    </rPh>
    <phoneticPr fontId="2"/>
  </si>
  <si>
    <t>作者</t>
    <rPh sb="0" eb="2">
      <t>サクシャ</t>
    </rPh>
    <phoneticPr fontId="2"/>
  </si>
  <si>
    <t>出版社</t>
    <rPh sb="0" eb="3">
      <t>シュッパンシャ</t>
    </rPh>
    <phoneticPr fontId="2"/>
  </si>
  <si>
    <t>書籍名001</t>
    <rPh sb="0" eb="2">
      <t>ショセキ</t>
    </rPh>
    <rPh sb="2" eb="3">
      <t>メイ</t>
    </rPh>
    <phoneticPr fontId="2"/>
  </si>
  <si>
    <t>書籍名002</t>
    <rPh sb="0" eb="2">
      <t>ショセキ</t>
    </rPh>
    <rPh sb="2" eb="3">
      <t>メイ</t>
    </rPh>
    <phoneticPr fontId="2"/>
  </si>
  <si>
    <t>書籍名003</t>
    <rPh sb="0" eb="2">
      <t>ショセキ</t>
    </rPh>
    <rPh sb="2" eb="3">
      <t>メイ</t>
    </rPh>
    <phoneticPr fontId="2"/>
  </si>
  <si>
    <t>書籍名004</t>
    <rPh sb="0" eb="2">
      <t>ショセキ</t>
    </rPh>
    <rPh sb="2" eb="3">
      <t>メイ</t>
    </rPh>
    <phoneticPr fontId="2"/>
  </si>
  <si>
    <t>書籍名005</t>
    <rPh sb="0" eb="2">
      <t>ショセキ</t>
    </rPh>
    <rPh sb="2" eb="3">
      <t>メイ</t>
    </rPh>
    <phoneticPr fontId="2"/>
  </si>
  <si>
    <t>書籍名006</t>
    <rPh sb="0" eb="2">
      <t>ショセキ</t>
    </rPh>
    <rPh sb="2" eb="3">
      <t>メイ</t>
    </rPh>
    <phoneticPr fontId="2"/>
  </si>
  <si>
    <t>書籍名007</t>
    <rPh sb="0" eb="2">
      <t>ショセキ</t>
    </rPh>
    <rPh sb="2" eb="3">
      <t>メイ</t>
    </rPh>
    <phoneticPr fontId="2"/>
  </si>
  <si>
    <t>書籍名008</t>
    <rPh sb="0" eb="2">
      <t>ショセキ</t>
    </rPh>
    <rPh sb="2" eb="3">
      <t>メイ</t>
    </rPh>
    <phoneticPr fontId="2"/>
  </si>
  <si>
    <t>書籍名009</t>
    <rPh sb="0" eb="2">
      <t>ショセキ</t>
    </rPh>
    <rPh sb="2" eb="3">
      <t>メイ</t>
    </rPh>
    <phoneticPr fontId="2"/>
  </si>
  <si>
    <t>書籍名010</t>
    <rPh sb="0" eb="2">
      <t>ショセキ</t>
    </rPh>
    <rPh sb="2" eb="3">
      <t>メイ</t>
    </rPh>
    <phoneticPr fontId="2"/>
  </si>
  <si>
    <t>作者001</t>
    <rPh sb="0" eb="2">
      <t>サクシャ</t>
    </rPh>
    <phoneticPr fontId="2"/>
  </si>
  <si>
    <t>作者002</t>
    <rPh sb="0" eb="2">
      <t>サクシャ</t>
    </rPh>
    <phoneticPr fontId="2"/>
  </si>
  <si>
    <t>作者003</t>
    <rPh sb="0" eb="2">
      <t>サクシャ</t>
    </rPh>
    <phoneticPr fontId="2"/>
  </si>
  <si>
    <t>作者004</t>
    <rPh sb="0" eb="2">
      <t>サクシャ</t>
    </rPh>
    <phoneticPr fontId="2"/>
  </si>
  <si>
    <t>作者005</t>
    <rPh sb="0" eb="2">
      <t>サクシャ</t>
    </rPh>
    <phoneticPr fontId="2"/>
  </si>
  <si>
    <t>作者006</t>
    <rPh sb="0" eb="2">
      <t>サクシャ</t>
    </rPh>
    <phoneticPr fontId="2"/>
  </si>
  <si>
    <t>作者007</t>
    <rPh sb="0" eb="2">
      <t>サクシャ</t>
    </rPh>
    <phoneticPr fontId="2"/>
  </si>
  <si>
    <t>作者008</t>
    <rPh sb="0" eb="2">
      <t>サクシャ</t>
    </rPh>
    <phoneticPr fontId="2"/>
  </si>
  <si>
    <t>作者009</t>
    <rPh sb="0" eb="2">
      <t>サクシャ</t>
    </rPh>
    <phoneticPr fontId="2"/>
  </si>
  <si>
    <t>作者010</t>
    <rPh sb="0" eb="2">
      <t>サクシャ</t>
    </rPh>
    <phoneticPr fontId="2"/>
  </si>
  <si>
    <t>出版社001</t>
    <rPh sb="0" eb="3">
      <t>シュッパンシャ</t>
    </rPh>
    <phoneticPr fontId="2"/>
  </si>
  <si>
    <t>出版社002</t>
    <rPh sb="0" eb="3">
      <t>シュッパンシャ</t>
    </rPh>
    <phoneticPr fontId="2"/>
  </si>
  <si>
    <t>出版社003</t>
    <rPh sb="0" eb="3">
      <t>シュッパンシャ</t>
    </rPh>
    <phoneticPr fontId="2"/>
  </si>
  <si>
    <t>出版社004</t>
    <rPh sb="0" eb="3">
      <t>シュッパンシャ</t>
    </rPh>
    <phoneticPr fontId="2"/>
  </si>
  <si>
    <t>出版社005</t>
    <rPh sb="0" eb="3">
      <t>シュッパンシャ</t>
    </rPh>
    <phoneticPr fontId="2"/>
  </si>
  <si>
    <t>出版社006</t>
    <rPh sb="0" eb="3">
      <t>シュッパンシャ</t>
    </rPh>
    <phoneticPr fontId="2"/>
  </si>
  <si>
    <t>出版社007</t>
    <rPh sb="0" eb="3">
      <t>シュッパンシャ</t>
    </rPh>
    <phoneticPr fontId="2"/>
  </si>
  <si>
    <t>出版社008</t>
    <rPh sb="0" eb="3">
      <t>シュッパンシャ</t>
    </rPh>
    <phoneticPr fontId="2"/>
  </si>
  <si>
    <t>出版社009</t>
    <rPh sb="0" eb="3">
      <t>シュッパンシャ</t>
    </rPh>
    <phoneticPr fontId="2"/>
  </si>
  <si>
    <t>出版社010</t>
    <rPh sb="0" eb="3">
      <t>シュッパンシャ</t>
    </rPh>
    <phoneticPr fontId="2"/>
  </si>
  <si>
    <t>重量</t>
    <rPh sb="0" eb="2">
      <t>ジュウリョウ</t>
    </rPh>
    <phoneticPr fontId="2"/>
  </si>
  <si>
    <t>2kg未満</t>
    <rPh sb="3" eb="5">
      <t>ミマン</t>
    </rPh>
    <phoneticPr fontId="2"/>
  </si>
  <si>
    <t>2～5kg未満</t>
    <rPh sb="5" eb="7">
      <t>ミマン</t>
    </rPh>
    <phoneticPr fontId="2"/>
  </si>
  <si>
    <t>5～8kg未満</t>
    <rPh sb="5" eb="7">
      <t>ミマン</t>
    </rPh>
    <phoneticPr fontId="2"/>
  </si>
  <si>
    <t>8～10kg未満</t>
    <rPh sb="6" eb="8">
      <t>ミマン</t>
    </rPh>
    <phoneticPr fontId="2"/>
  </si>
  <si>
    <t>10kg以上</t>
    <rPh sb="4" eb="6">
      <t>イジョウ</t>
    </rPh>
    <phoneticPr fontId="2"/>
  </si>
  <si>
    <t>右の金額表を利用して料金表が自動で表示されるようにしなさい。</t>
    <rPh sb="0" eb="1">
      <t>ミギ</t>
    </rPh>
    <rPh sb="2" eb="4">
      <t>キンガク</t>
    </rPh>
    <rPh sb="4" eb="5">
      <t>ヒョウ</t>
    </rPh>
    <rPh sb="6" eb="8">
      <t>リヨウ</t>
    </rPh>
    <rPh sb="10" eb="12">
      <t>リョウキン</t>
    </rPh>
    <rPh sb="12" eb="13">
      <t>ヒョウ</t>
    </rPh>
    <rPh sb="14" eb="16">
      <t>ジドウ</t>
    </rPh>
    <rPh sb="17" eb="19">
      <t>ヒョウジ</t>
    </rPh>
    <phoneticPr fontId="2"/>
  </si>
  <si>
    <t>No</t>
    <phoneticPr fontId="2"/>
  </si>
  <si>
    <t>重量（kg）</t>
    <rPh sb="0" eb="2">
      <t>ジュウリョウ</t>
    </rPh>
    <phoneticPr fontId="2"/>
  </si>
  <si>
    <t>表示列：数値　　一致したときに表示する列（選択範囲における相対的な列番号）</t>
    <rPh sb="0" eb="2">
      <t>ヒョウジ</t>
    </rPh>
    <rPh sb="2" eb="3">
      <t>レツ</t>
    </rPh>
    <rPh sb="4" eb="6">
      <t>スウチ</t>
    </rPh>
    <rPh sb="8" eb="10">
      <t>イッチ</t>
    </rPh>
    <rPh sb="15" eb="17">
      <t>ヒョウジ</t>
    </rPh>
    <rPh sb="19" eb="20">
      <t>レツ</t>
    </rPh>
    <rPh sb="21" eb="23">
      <t>センタク</t>
    </rPh>
    <rPh sb="23" eb="25">
      <t>ハンイ</t>
    </rPh>
    <rPh sb="29" eb="32">
      <t>ソウタイテキ</t>
    </rPh>
    <rPh sb="33" eb="34">
      <t>レツ</t>
    </rPh>
    <rPh sb="34" eb="3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</si>
</sst>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3" xfId="1" applyFont="1" applyBorder="1">
      <alignment vertical="center"/>
    </xf>
    <xf numFmtId="38" fontId="0" fillId="0" borderId="3" xfId="0" applyNumberFormat="1" applyBorder="1">
      <alignment vertical="center"/>
    </xf>
    <xf numFmtId="0" fontId="0" fillId="0" borderId="14" xfId="0" applyFill="1" applyBorder="1" applyAlignment="1">
      <alignment vertical="center"/>
    </xf>
    <xf numFmtId="38" fontId="0" fillId="0" borderId="8" xfId="0" applyNumberFormat="1" applyBorder="1">
      <alignment vertical="center"/>
    </xf>
    <xf numFmtId="38" fontId="0" fillId="0" borderId="5" xfId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1" xfId="1" applyFont="1" applyBorder="1">
      <alignment vertical="center"/>
    </xf>
    <xf numFmtId="0" fontId="3" fillId="0" borderId="1" xfId="0" applyFont="1" applyBorder="1">
      <alignment vertical="center"/>
    </xf>
    <xf numFmtId="38" fontId="0" fillId="0" borderId="1" xfId="1" applyFont="1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0" fontId="5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/>
  </sheetViews>
  <sheetFormatPr defaultRowHeight="13.5" x14ac:dyDescent="0.15"/>
  <cols>
    <col min="1" max="1" width="11.125" customWidth="1"/>
    <col min="2" max="7" width="10.625" customWidth="1"/>
    <col min="8" max="13" width="8.375" customWidth="1"/>
  </cols>
  <sheetData>
    <row r="1" spans="1:10" ht="25.5" x14ac:dyDescent="0.15">
      <c r="A1" s="43" t="s">
        <v>6</v>
      </c>
    </row>
    <row r="3" spans="1:10" x14ac:dyDescent="0.15">
      <c r="A3" t="s">
        <v>8</v>
      </c>
    </row>
    <row r="4" spans="1:10" x14ac:dyDescent="0.15">
      <c r="D4" t="s">
        <v>9</v>
      </c>
    </row>
    <row r="5" spans="1:10" x14ac:dyDescent="0.15">
      <c r="C5" t="s">
        <v>10</v>
      </c>
    </row>
    <row r="6" spans="1:10" x14ac:dyDescent="0.15">
      <c r="C6" t="s">
        <v>11</v>
      </c>
    </row>
    <row r="7" spans="1:10" x14ac:dyDescent="0.15">
      <c r="C7" t="s">
        <v>12</v>
      </c>
    </row>
    <row r="8" spans="1:10" x14ac:dyDescent="0.15">
      <c r="D8" t="s">
        <v>13</v>
      </c>
    </row>
    <row r="9" spans="1:10" x14ac:dyDescent="0.15">
      <c r="D9" t="s">
        <v>14</v>
      </c>
    </row>
    <row r="12" spans="1:10" x14ac:dyDescent="0.15">
      <c r="B12" t="s">
        <v>1</v>
      </c>
      <c r="C12" t="s">
        <v>15</v>
      </c>
    </row>
    <row r="13" spans="1:10" x14ac:dyDescent="0.15">
      <c r="C13" s="4" t="s">
        <v>16</v>
      </c>
      <c r="D13" s="4">
        <v>23</v>
      </c>
    </row>
    <row r="14" spans="1:10" x14ac:dyDescent="0.15">
      <c r="C14" s="4" t="s">
        <v>17</v>
      </c>
      <c r="D14" s="4">
        <f>HLOOKUP(D13,D17:J18,2)</f>
        <v>460</v>
      </c>
    </row>
    <row r="15" spans="1:10" x14ac:dyDescent="0.15">
      <c r="C15" s="5"/>
      <c r="D15" s="5"/>
    </row>
    <row r="16" spans="1:10" x14ac:dyDescent="0.15">
      <c r="C16" s="6" t="s">
        <v>24</v>
      </c>
      <c r="D16" s="4" t="s">
        <v>26</v>
      </c>
      <c r="E16" s="4" t="s">
        <v>18</v>
      </c>
      <c r="F16" s="3" t="s">
        <v>19</v>
      </c>
      <c r="G16" s="4" t="s">
        <v>20</v>
      </c>
      <c r="H16" s="4" t="s">
        <v>21</v>
      </c>
      <c r="I16" s="4" t="s">
        <v>22</v>
      </c>
      <c r="J16" s="4" t="s">
        <v>23</v>
      </c>
    </row>
    <row r="17" spans="1:10" x14ac:dyDescent="0.15">
      <c r="C17" s="4" t="s">
        <v>25</v>
      </c>
      <c r="D17" s="3">
        <v>1</v>
      </c>
      <c r="E17" s="3">
        <v>5</v>
      </c>
      <c r="F17" s="3">
        <v>10</v>
      </c>
      <c r="G17" s="3">
        <v>15</v>
      </c>
      <c r="H17" s="3">
        <v>20</v>
      </c>
      <c r="I17" s="3">
        <v>30</v>
      </c>
      <c r="J17" s="3">
        <v>50</v>
      </c>
    </row>
    <row r="18" spans="1:10" x14ac:dyDescent="0.15">
      <c r="C18" s="4" t="s">
        <v>17</v>
      </c>
      <c r="D18" s="3">
        <v>520</v>
      </c>
      <c r="E18" s="3">
        <v>500</v>
      </c>
      <c r="F18" s="3">
        <v>490</v>
      </c>
      <c r="G18" s="3">
        <v>480</v>
      </c>
      <c r="H18" s="3">
        <v>460</v>
      </c>
      <c r="I18" s="3">
        <v>430</v>
      </c>
      <c r="J18" s="3">
        <v>400</v>
      </c>
    </row>
    <row r="19" spans="1:10" x14ac:dyDescent="0.15">
      <c r="D19" t="s">
        <v>27</v>
      </c>
    </row>
    <row r="20" spans="1:10" x14ac:dyDescent="0.15">
      <c r="A20" s="2"/>
    </row>
    <row r="21" spans="1:10" x14ac:dyDescent="0.15">
      <c r="A21" s="2"/>
    </row>
    <row r="22" spans="1:10" ht="15" customHeight="1" x14ac:dyDescent="0.15"/>
    <row r="24" spans="1:10" x14ac:dyDescent="0.15">
      <c r="A24" t="s">
        <v>0</v>
      </c>
      <c r="B24" t="s">
        <v>31</v>
      </c>
    </row>
    <row r="25" spans="1:10" x14ac:dyDescent="0.15">
      <c r="G25" t="s">
        <v>4</v>
      </c>
    </row>
    <row r="26" spans="1:10" x14ac:dyDescent="0.15">
      <c r="B26" s="4" t="s">
        <v>28</v>
      </c>
      <c r="C26" s="4" t="s">
        <v>30</v>
      </c>
      <c r="D26" s="4" t="s">
        <v>29</v>
      </c>
      <c r="E26" s="6" t="s">
        <v>3</v>
      </c>
      <c r="F26" s="7"/>
      <c r="G26" s="4" t="s">
        <v>30</v>
      </c>
      <c r="H26" s="4" t="s">
        <v>29</v>
      </c>
      <c r="I26" s="6" t="s">
        <v>3</v>
      </c>
    </row>
    <row r="27" spans="1:10" x14ac:dyDescent="0.15">
      <c r="B27" s="4">
        <v>103</v>
      </c>
      <c r="C27" s="4"/>
      <c r="D27" s="4"/>
      <c r="E27" s="3"/>
      <c r="F27" s="7"/>
      <c r="G27" s="4">
        <f>HLOOKUP($B$27,$C$31:$I$33,3,FALSE)</f>
        <v>83</v>
      </c>
      <c r="H27" s="4">
        <f>HLOOKUP($B$27,$C$31:$I$33,2,FALSE)</f>
        <v>90</v>
      </c>
      <c r="I27" s="3">
        <f>G27+H27</f>
        <v>173</v>
      </c>
    </row>
    <row r="28" spans="1:10" x14ac:dyDescent="0.15">
      <c r="B28" s="5"/>
      <c r="C28" s="5"/>
      <c r="D28" s="5"/>
      <c r="E28" s="7"/>
      <c r="F28" s="7"/>
      <c r="G28" s="5"/>
      <c r="H28" s="5"/>
      <c r="I28" s="5"/>
    </row>
    <row r="29" spans="1:10" x14ac:dyDescent="0.15">
      <c r="B29" s="5"/>
      <c r="C29" s="5"/>
      <c r="D29" s="5"/>
      <c r="E29" s="7"/>
      <c r="F29" s="7"/>
      <c r="G29" s="5"/>
      <c r="H29" s="5"/>
      <c r="I29" s="5"/>
    </row>
    <row r="31" spans="1:10" x14ac:dyDescent="0.15">
      <c r="B31" s="3" t="s">
        <v>28</v>
      </c>
      <c r="C31" s="3">
        <v>101</v>
      </c>
      <c r="D31" s="3">
        <v>102</v>
      </c>
      <c r="E31" s="3">
        <v>103</v>
      </c>
      <c r="F31" s="3">
        <v>104</v>
      </c>
      <c r="G31" s="3">
        <v>105</v>
      </c>
      <c r="H31" s="3">
        <v>106</v>
      </c>
      <c r="I31" s="3">
        <v>107</v>
      </c>
    </row>
    <row r="32" spans="1:10" x14ac:dyDescent="0.15">
      <c r="B32" s="3" t="s">
        <v>30</v>
      </c>
      <c r="C32" s="3">
        <v>85</v>
      </c>
      <c r="D32" s="3">
        <v>67</v>
      </c>
      <c r="E32" s="3">
        <v>90</v>
      </c>
      <c r="F32" s="3">
        <v>72</v>
      </c>
      <c r="G32" s="3">
        <v>51</v>
      </c>
      <c r="H32" s="3">
        <v>62</v>
      </c>
      <c r="I32" s="3">
        <v>80</v>
      </c>
    </row>
    <row r="33" spans="1:9" x14ac:dyDescent="0.15">
      <c r="B33" s="3" t="s">
        <v>29</v>
      </c>
      <c r="C33" s="3">
        <v>72</v>
      </c>
      <c r="D33" s="3">
        <v>84</v>
      </c>
      <c r="E33" s="3">
        <v>83</v>
      </c>
      <c r="F33" s="3">
        <v>68</v>
      </c>
      <c r="G33" s="3">
        <v>65</v>
      </c>
      <c r="H33" s="3">
        <v>70</v>
      </c>
      <c r="I33" s="3">
        <v>58</v>
      </c>
    </row>
    <row r="37" spans="1:9" x14ac:dyDescent="0.15">
      <c r="A37" t="s">
        <v>2</v>
      </c>
      <c r="B37" t="s">
        <v>44</v>
      </c>
    </row>
    <row r="39" spans="1:9" x14ac:dyDescent="0.15">
      <c r="B39" s="3" t="s">
        <v>32</v>
      </c>
      <c r="C39" s="3">
        <v>2103</v>
      </c>
      <c r="D39" s="3">
        <v>2104</v>
      </c>
      <c r="E39" s="3">
        <v>2105</v>
      </c>
      <c r="F39" s="3">
        <v>2106</v>
      </c>
      <c r="G39" s="3">
        <v>2107</v>
      </c>
      <c r="H39" s="3">
        <v>2108</v>
      </c>
      <c r="I39" s="3">
        <v>2109</v>
      </c>
    </row>
    <row r="40" spans="1:9" x14ac:dyDescent="0.15">
      <c r="B40" s="3" t="s">
        <v>33</v>
      </c>
      <c r="C40" s="3" t="s">
        <v>34</v>
      </c>
      <c r="D40" s="3" t="s">
        <v>35</v>
      </c>
      <c r="E40" s="3" t="s">
        <v>36</v>
      </c>
      <c r="F40" s="3" t="s">
        <v>37</v>
      </c>
      <c r="G40" s="3" t="s">
        <v>38</v>
      </c>
      <c r="H40" s="3" t="s">
        <v>39</v>
      </c>
      <c r="I40" s="3" t="s">
        <v>40</v>
      </c>
    </row>
    <row r="41" spans="1:9" x14ac:dyDescent="0.15">
      <c r="B41" s="3" t="s">
        <v>17</v>
      </c>
      <c r="C41" s="3">
        <v>1200</v>
      </c>
      <c r="D41" s="3">
        <v>1850</v>
      </c>
      <c r="E41" s="3">
        <v>2320</v>
      </c>
      <c r="F41" s="3">
        <v>1560</v>
      </c>
      <c r="G41" s="3">
        <v>850</v>
      </c>
      <c r="H41" s="3">
        <v>3500</v>
      </c>
      <c r="I41" s="3">
        <v>2000</v>
      </c>
    </row>
    <row r="42" spans="1:9" ht="14.25" thickBot="1" x14ac:dyDescent="0.2"/>
    <row r="43" spans="1:9" ht="14.25" thickBot="1" x14ac:dyDescent="0.2">
      <c r="B43" s="26" t="s">
        <v>32</v>
      </c>
      <c r="C43" s="27" t="s">
        <v>41</v>
      </c>
      <c r="D43" s="27" t="s">
        <v>42</v>
      </c>
      <c r="E43" s="27" t="s">
        <v>17</v>
      </c>
      <c r="F43" s="28" t="s">
        <v>43</v>
      </c>
    </row>
    <row r="44" spans="1:9" x14ac:dyDescent="0.15">
      <c r="B44" s="18"/>
      <c r="C44" s="8"/>
      <c r="D44" s="19"/>
      <c r="E44" s="29"/>
      <c r="F44" s="21"/>
    </row>
    <row r="45" spans="1:9" x14ac:dyDescent="0.15">
      <c r="B45" s="10"/>
      <c r="C45" s="19"/>
      <c r="D45" s="3"/>
      <c r="E45" s="29"/>
      <c r="F45" s="21"/>
    </row>
    <row r="46" spans="1:9" x14ac:dyDescent="0.15">
      <c r="B46" s="10"/>
      <c r="C46" s="19"/>
      <c r="D46" s="3"/>
      <c r="E46" s="29"/>
      <c r="F46" s="21"/>
    </row>
    <row r="47" spans="1:9" x14ac:dyDescent="0.15">
      <c r="B47" s="10"/>
      <c r="C47" s="19"/>
      <c r="D47" s="3"/>
      <c r="E47" s="29"/>
      <c r="F47" s="21"/>
    </row>
    <row r="48" spans="1:9" ht="14.25" thickBot="1" x14ac:dyDescent="0.2">
      <c r="B48" s="12"/>
      <c r="C48" s="20"/>
      <c r="D48" s="13"/>
      <c r="E48" s="29"/>
      <c r="F48" s="21"/>
    </row>
    <row r="49" spans="2:6" x14ac:dyDescent="0.15">
      <c r="E49" s="15" t="s">
        <v>45</v>
      </c>
      <c r="F49" s="22"/>
    </row>
    <row r="50" spans="2:6" x14ac:dyDescent="0.15">
      <c r="E50" s="16" t="s">
        <v>46</v>
      </c>
      <c r="F50" s="25"/>
    </row>
    <row r="51" spans="2:6" ht="14.25" thickBot="1" x14ac:dyDescent="0.2">
      <c r="E51" s="17" t="s">
        <v>47</v>
      </c>
      <c r="F51" s="24"/>
    </row>
    <row r="52" spans="2:6" x14ac:dyDescent="0.15">
      <c r="E52" s="23" t="s">
        <v>48</v>
      </c>
    </row>
    <row r="55" spans="2:6" ht="14.25" thickBot="1" x14ac:dyDescent="0.2">
      <c r="B55" t="s">
        <v>4</v>
      </c>
    </row>
    <row r="56" spans="2:6" ht="14.25" thickBot="1" x14ac:dyDescent="0.2">
      <c r="B56" s="26" t="s">
        <v>32</v>
      </c>
      <c r="C56" s="27" t="s">
        <v>41</v>
      </c>
      <c r="D56" s="27" t="s">
        <v>42</v>
      </c>
      <c r="E56" s="27" t="s">
        <v>17</v>
      </c>
      <c r="F56" s="28" t="s">
        <v>43</v>
      </c>
    </row>
    <row r="57" spans="2:6" x14ac:dyDescent="0.15">
      <c r="B57" s="18">
        <v>2104</v>
      </c>
      <c r="C57" s="8" t="str">
        <f>IF(B57="","",HLOOKUP(B57,$C$39:$I$41,2,FALSE))</f>
        <v>商品名04</v>
      </c>
      <c r="D57" s="19">
        <v>3</v>
      </c>
      <c r="E57" s="29">
        <f>IF(OR(B57="",D57=""),"",HLOOKUP(B57,$C$39:$I$41,3,FALSE))</f>
        <v>1850</v>
      </c>
      <c r="F57" s="21">
        <f>IF(E57="","",D57*E57)</f>
        <v>5550</v>
      </c>
    </row>
    <row r="58" spans="2:6" x14ac:dyDescent="0.15">
      <c r="B58" s="10">
        <v>2108</v>
      </c>
      <c r="C58" s="19" t="str">
        <f>IF(B58="","",HLOOKUP(B58,$C$39:$I$41,2,FALSE))</f>
        <v>商品名08</v>
      </c>
      <c r="D58" s="3">
        <v>5</v>
      </c>
      <c r="E58" s="29">
        <f>IF(OR(B58="",D58=""),"",HLOOKUP(B58,$C$39:$I$41,3,FALSE))</f>
        <v>3500</v>
      </c>
      <c r="F58" s="21">
        <f>IF(E58="","",D58*E58)</f>
        <v>17500</v>
      </c>
    </row>
    <row r="59" spans="2:6" x14ac:dyDescent="0.15">
      <c r="B59" s="10">
        <v>2105</v>
      </c>
      <c r="C59" s="19" t="str">
        <f>IF(B59="","",HLOOKUP(B59,$C$39:$I$41,2,FALSE))</f>
        <v>商品名05</v>
      </c>
      <c r="D59" s="3">
        <v>10</v>
      </c>
      <c r="E59" s="29">
        <f>IF(OR(B59="",D59=""),"",HLOOKUP(B59,$C$39:$I$41,3,FALSE))</f>
        <v>2320</v>
      </c>
      <c r="F59" s="21">
        <f>IF(E59="","",D59*E59)</f>
        <v>23200</v>
      </c>
    </row>
    <row r="60" spans="2:6" x14ac:dyDescent="0.15">
      <c r="B60" s="10">
        <v>2107</v>
      </c>
      <c r="C60" s="19" t="str">
        <f>IF(B60="","",HLOOKUP(B60,$C$39:$I$41,2,FALSE))</f>
        <v>商品名07</v>
      </c>
      <c r="D60" s="3">
        <v>4</v>
      </c>
      <c r="E60" s="29">
        <f>IF(OR(B60="",D60=""),"",HLOOKUP(B60,$C$39:$I$41,3,FALSE))</f>
        <v>850</v>
      </c>
      <c r="F60" s="21">
        <f>IF(E60="","",D60*E60)</f>
        <v>3400</v>
      </c>
    </row>
    <row r="61" spans="2:6" ht="14.25" thickBot="1" x14ac:dyDescent="0.2">
      <c r="B61" s="12"/>
      <c r="C61" s="20" t="str">
        <f>IF(B61="","",HLOOKUP(B61,$C$39:$I$41,2,FALSE))</f>
        <v/>
      </c>
      <c r="D61" s="13"/>
      <c r="E61" s="29" t="str">
        <f>IF(OR(B61="",D61=""),"",HLOOKUP(B61,$C$39:$I$41,3,FALSE))</f>
        <v/>
      </c>
      <c r="F61" s="21" t="str">
        <f>IF(E61="","",D61*E61)</f>
        <v/>
      </c>
    </row>
    <row r="62" spans="2:6" x14ac:dyDescent="0.15">
      <c r="E62" s="15" t="s">
        <v>45</v>
      </c>
      <c r="F62" s="22">
        <f>SUM(F57:F61)</f>
        <v>49650</v>
      </c>
    </row>
    <row r="63" spans="2:6" x14ac:dyDescent="0.15">
      <c r="E63" s="16" t="s">
        <v>46</v>
      </c>
      <c r="F63" s="25">
        <f>ROUNDDOWN(F62*0.05,0)</f>
        <v>2482</v>
      </c>
    </row>
    <row r="64" spans="2:6" ht="14.25" thickBot="1" x14ac:dyDescent="0.2">
      <c r="E64" s="17" t="s">
        <v>47</v>
      </c>
      <c r="F64" s="24">
        <f>F62+F63</f>
        <v>52132</v>
      </c>
    </row>
    <row r="65" spans="5:5" x14ac:dyDescent="0.15">
      <c r="E65" s="23" t="s">
        <v>48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/>
  </sheetViews>
  <sheetFormatPr defaultRowHeight="13.5" x14ac:dyDescent="0.15"/>
  <cols>
    <col min="1" max="1" width="11.125" customWidth="1"/>
    <col min="2" max="7" width="10.625" customWidth="1"/>
    <col min="8" max="13" width="8.375" customWidth="1"/>
  </cols>
  <sheetData>
    <row r="1" spans="1:9" ht="25.5" x14ac:dyDescent="0.15">
      <c r="A1" s="43" t="s">
        <v>7</v>
      </c>
    </row>
    <row r="3" spans="1:9" x14ac:dyDescent="0.15">
      <c r="A3" t="s">
        <v>49</v>
      </c>
    </row>
    <row r="4" spans="1:9" x14ac:dyDescent="0.15">
      <c r="D4" t="s">
        <v>50</v>
      </c>
    </row>
    <row r="5" spans="1:9" x14ac:dyDescent="0.15">
      <c r="C5" t="s">
        <v>51</v>
      </c>
    </row>
    <row r="6" spans="1:9" x14ac:dyDescent="0.15">
      <c r="C6" t="s">
        <v>116</v>
      </c>
    </row>
    <row r="7" spans="1:9" x14ac:dyDescent="0.15">
      <c r="C7" t="s">
        <v>12</v>
      </c>
    </row>
    <row r="8" spans="1:9" x14ac:dyDescent="0.15">
      <c r="D8" t="s">
        <v>13</v>
      </c>
    </row>
    <row r="9" spans="1:9" x14ac:dyDescent="0.15">
      <c r="D9" t="s">
        <v>14</v>
      </c>
    </row>
    <row r="12" spans="1:9" x14ac:dyDescent="0.15">
      <c r="B12" t="s">
        <v>1</v>
      </c>
      <c r="C12" t="s">
        <v>73</v>
      </c>
    </row>
    <row r="13" spans="1:9" x14ac:dyDescent="0.15">
      <c r="C13" s="4" t="s">
        <v>52</v>
      </c>
      <c r="D13" s="4" t="s">
        <v>57</v>
      </c>
      <c r="G13" s="3" t="s">
        <v>52</v>
      </c>
      <c r="H13" s="3" t="s">
        <v>53</v>
      </c>
      <c r="I13" s="3" t="s">
        <v>54</v>
      </c>
    </row>
    <row r="14" spans="1:9" x14ac:dyDescent="0.15">
      <c r="C14" s="4" t="s">
        <v>53</v>
      </c>
      <c r="D14" s="4" t="str">
        <f>VLOOKUP($D$13,$G$14:$I$19,2,FALSE)</f>
        <v>富山</v>
      </c>
      <c r="G14" s="3" t="s">
        <v>55</v>
      </c>
      <c r="H14" s="3" t="s">
        <v>61</v>
      </c>
      <c r="I14" s="3" t="s">
        <v>67</v>
      </c>
    </row>
    <row r="15" spans="1:9" x14ac:dyDescent="0.15">
      <c r="C15" s="4" t="s">
        <v>54</v>
      </c>
      <c r="D15" s="4" t="str">
        <f>VLOOKUP($D$13,$G$14:$I$19,3,FALSE)</f>
        <v>520-4578</v>
      </c>
      <c r="G15" s="3" t="s">
        <v>56</v>
      </c>
      <c r="H15" s="3" t="s">
        <v>62</v>
      </c>
      <c r="I15" s="3" t="s">
        <v>68</v>
      </c>
    </row>
    <row r="16" spans="1:9" x14ac:dyDescent="0.15">
      <c r="G16" s="3" t="s">
        <v>57</v>
      </c>
      <c r="H16" s="3" t="s">
        <v>63</v>
      </c>
      <c r="I16" s="3" t="s">
        <v>69</v>
      </c>
    </row>
    <row r="17" spans="1:10" x14ac:dyDescent="0.15">
      <c r="G17" s="3" t="s">
        <v>58</v>
      </c>
      <c r="H17" s="3" t="s">
        <v>64</v>
      </c>
      <c r="I17" s="3" t="s">
        <v>70</v>
      </c>
    </row>
    <row r="18" spans="1:10" x14ac:dyDescent="0.15">
      <c r="G18" s="3" t="s">
        <v>59</v>
      </c>
      <c r="H18" s="3" t="s">
        <v>65</v>
      </c>
      <c r="I18" s="3" t="s">
        <v>71</v>
      </c>
    </row>
    <row r="19" spans="1:10" x14ac:dyDescent="0.15">
      <c r="G19" s="3" t="s">
        <v>60</v>
      </c>
      <c r="H19" s="3" t="s">
        <v>66</v>
      </c>
      <c r="I19" s="3" t="s">
        <v>72</v>
      </c>
    </row>
    <row r="20" spans="1:10" x14ac:dyDescent="0.15">
      <c r="A20" s="2"/>
    </row>
    <row r="22" spans="1:10" x14ac:dyDescent="0.15">
      <c r="A22" t="s">
        <v>0</v>
      </c>
      <c r="B22" t="s">
        <v>31</v>
      </c>
    </row>
    <row r="24" spans="1:10" x14ac:dyDescent="0.15">
      <c r="B24" s="3" t="s">
        <v>74</v>
      </c>
      <c r="C24" s="3"/>
      <c r="G24" s="4" t="s">
        <v>74</v>
      </c>
      <c r="H24" s="4" t="s">
        <v>75</v>
      </c>
      <c r="I24" s="4" t="s">
        <v>76</v>
      </c>
      <c r="J24" s="4" t="s">
        <v>5</v>
      </c>
    </row>
    <row r="25" spans="1:10" x14ac:dyDescent="0.15">
      <c r="B25" s="3" t="s">
        <v>75</v>
      </c>
      <c r="C25" s="3"/>
      <c r="G25" s="3" t="s">
        <v>77</v>
      </c>
      <c r="H25" s="3" t="s">
        <v>87</v>
      </c>
      <c r="I25" s="30" t="s">
        <v>97</v>
      </c>
      <c r="J25" s="31">
        <v>1050</v>
      </c>
    </row>
    <row r="26" spans="1:10" x14ac:dyDescent="0.15">
      <c r="B26" s="3" t="s">
        <v>76</v>
      </c>
      <c r="C26" s="3"/>
      <c r="G26" s="3" t="s">
        <v>78</v>
      </c>
      <c r="H26" s="3" t="s">
        <v>88</v>
      </c>
      <c r="I26" s="30" t="s">
        <v>98</v>
      </c>
      <c r="J26" s="31">
        <v>870</v>
      </c>
    </row>
    <row r="27" spans="1:10" x14ac:dyDescent="0.15">
      <c r="B27" s="3" t="s">
        <v>5</v>
      </c>
      <c r="C27" s="3"/>
      <c r="G27" s="3" t="s">
        <v>79</v>
      </c>
      <c r="H27" s="3" t="s">
        <v>89</v>
      </c>
      <c r="I27" s="30" t="s">
        <v>99</v>
      </c>
      <c r="J27" s="31">
        <v>785</v>
      </c>
    </row>
    <row r="28" spans="1:10" x14ac:dyDescent="0.15">
      <c r="G28" s="3" t="s">
        <v>80</v>
      </c>
      <c r="H28" s="3" t="s">
        <v>90</v>
      </c>
      <c r="I28" s="30" t="s">
        <v>100</v>
      </c>
      <c r="J28" s="31">
        <v>1350</v>
      </c>
    </row>
    <row r="29" spans="1:10" x14ac:dyDescent="0.15">
      <c r="G29" s="3" t="s">
        <v>81</v>
      </c>
      <c r="H29" s="3" t="s">
        <v>91</v>
      </c>
      <c r="I29" s="30" t="s">
        <v>101</v>
      </c>
      <c r="J29" s="31">
        <v>2500</v>
      </c>
    </row>
    <row r="30" spans="1:10" x14ac:dyDescent="0.15">
      <c r="B30" t="s">
        <v>4</v>
      </c>
      <c r="G30" s="3" t="s">
        <v>82</v>
      </c>
      <c r="H30" s="3" t="s">
        <v>92</v>
      </c>
      <c r="I30" s="30" t="s">
        <v>102</v>
      </c>
      <c r="J30" s="31">
        <v>1600</v>
      </c>
    </row>
    <row r="31" spans="1:10" x14ac:dyDescent="0.15">
      <c r="B31" s="3" t="s">
        <v>74</v>
      </c>
      <c r="C31" s="3" t="s">
        <v>81</v>
      </c>
      <c r="G31" s="3" t="s">
        <v>83</v>
      </c>
      <c r="H31" s="3" t="s">
        <v>93</v>
      </c>
      <c r="I31" s="30" t="s">
        <v>103</v>
      </c>
      <c r="J31" s="31">
        <v>880</v>
      </c>
    </row>
    <row r="32" spans="1:10" x14ac:dyDescent="0.15">
      <c r="B32" s="3" t="s">
        <v>75</v>
      </c>
      <c r="C32" s="3" t="str">
        <f>IF(C31="","",VLOOKUP($C$31,$G$25:$J$34,2,FALSE))</f>
        <v>作者005</v>
      </c>
      <c r="G32" s="3" t="s">
        <v>84</v>
      </c>
      <c r="H32" s="3" t="s">
        <v>94</v>
      </c>
      <c r="I32" s="30" t="s">
        <v>104</v>
      </c>
      <c r="J32" s="31">
        <v>1450</v>
      </c>
    </row>
    <row r="33" spans="1:10" x14ac:dyDescent="0.15">
      <c r="B33" s="3" t="s">
        <v>76</v>
      </c>
      <c r="C33" s="3" t="str">
        <f>IF(C32="","",VLOOKUP($C$31,$G$25:$J$34,3,FALSE))</f>
        <v>出版社005</v>
      </c>
      <c r="G33" s="3" t="s">
        <v>85</v>
      </c>
      <c r="H33" s="3" t="s">
        <v>95</v>
      </c>
      <c r="I33" s="30" t="s">
        <v>105</v>
      </c>
      <c r="J33" s="31">
        <v>1200</v>
      </c>
    </row>
    <row r="34" spans="1:10" x14ac:dyDescent="0.15">
      <c r="B34" s="3" t="s">
        <v>5</v>
      </c>
      <c r="C34" s="31">
        <f>IF(C33="","",VLOOKUP($C$31,$G$25:$J$34,4,FALSE))</f>
        <v>2500</v>
      </c>
      <c r="G34" s="3" t="s">
        <v>86</v>
      </c>
      <c r="H34" s="3" t="s">
        <v>96</v>
      </c>
      <c r="I34" s="30" t="s">
        <v>106</v>
      </c>
      <c r="J34" s="31">
        <v>900</v>
      </c>
    </row>
    <row r="38" spans="1:10" x14ac:dyDescent="0.15">
      <c r="A38" t="s">
        <v>2</v>
      </c>
      <c r="B38" t="s">
        <v>113</v>
      </c>
    </row>
    <row r="39" spans="1:10" ht="14.25" thickBot="1" x14ac:dyDescent="0.2"/>
    <row r="40" spans="1:10" x14ac:dyDescent="0.15">
      <c r="B40" s="36" t="s">
        <v>114</v>
      </c>
      <c r="C40" s="37" t="s">
        <v>115</v>
      </c>
      <c r="D40" s="37" t="s">
        <v>42</v>
      </c>
      <c r="E40" s="37" t="s">
        <v>17</v>
      </c>
      <c r="F40" s="38" t="s">
        <v>43</v>
      </c>
      <c r="H40" s="3" t="s">
        <v>107</v>
      </c>
      <c r="I40" s="3" t="s">
        <v>25</v>
      </c>
      <c r="J40" s="3" t="s">
        <v>5</v>
      </c>
    </row>
    <row r="41" spans="1:10" x14ac:dyDescent="0.15">
      <c r="B41" s="34">
        <v>1</v>
      </c>
      <c r="C41" s="3"/>
      <c r="D41" s="3"/>
      <c r="E41" s="3"/>
      <c r="F41" s="11"/>
      <c r="H41" s="39" t="s">
        <v>108</v>
      </c>
      <c r="I41" s="3">
        <v>0</v>
      </c>
      <c r="J41" s="3">
        <v>400</v>
      </c>
    </row>
    <row r="42" spans="1:10" x14ac:dyDescent="0.15">
      <c r="B42" s="34">
        <v>2</v>
      </c>
      <c r="C42" s="3"/>
      <c r="D42" s="3"/>
      <c r="E42" s="3"/>
      <c r="F42" s="11"/>
      <c r="H42" s="39" t="s">
        <v>109</v>
      </c>
      <c r="I42" s="3">
        <v>2</v>
      </c>
      <c r="J42" s="3">
        <v>500</v>
      </c>
    </row>
    <row r="43" spans="1:10" x14ac:dyDescent="0.15">
      <c r="B43" s="34">
        <v>3</v>
      </c>
      <c r="C43" s="3"/>
      <c r="D43" s="3"/>
      <c r="E43" s="3"/>
      <c r="F43" s="11"/>
      <c r="H43" s="39" t="s">
        <v>110</v>
      </c>
      <c r="I43" s="3">
        <v>5</v>
      </c>
      <c r="J43" s="3">
        <v>650</v>
      </c>
    </row>
    <row r="44" spans="1:10" x14ac:dyDescent="0.15">
      <c r="B44" s="34">
        <v>4</v>
      </c>
      <c r="C44" s="3"/>
      <c r="D44" s="3"/>
      <c r="E44" s="3"/>
      <c r="F44" s="11"/>
      <c r="H44" s="39" t="s">
        <v>111</v>
      </c>
      <c r="I44" s="3">
        <v>8</v>
      </c>
      <c r="J44" s="3">
        <v>800</v>
      </c>
    </row>
    <row r="45" spans="1:10" ht="14.25" thickBot="1" x14ac:dyDescent="0.2">
      <c r="B45" s="35">
        <v>5</v>
      </c>
      <c r="C45" s="13"/>
      <c r="D45" s="13"/>
      <c r="E45" s="13"/>
      <c r="F45" s="14"/>
      <c r="H45" s="39" t="s">
        <v>112</v>
      </c>
      <c r="I45" s="3">
        <v>10</v>
      </c>
      <c r="J45" s="3">
        <v>1200</v>
      </c>
    </row>
    <row r="46" spans="1:10" x14ac:dyDescent="0.15">
      <c r="B46" s="15" t="s">
        <v>3</v>
      </c>
      <c r="C46" s="32"/>
      <c r="D46" s="8"/>
      <c r="E46" s="32"/>
      <c r="F46" s="9"/>
    </row>
    <row r="47" spans="1:10" x14ac:dyDescent="0.15">
      <c r="B47" s="16" t="s">
        <v>46</v>
      </c>
      <c r="C47" s="1"/>
      <c r="D47" s="1"/>
      <c r="E47" s="1"/>
      <c r="F47" s="11"/>
    </row>
    <row r="48" spans="1:10" ht="14.25" thickBot="1" x14ac:dyDescent="0.2">
      <c r="B48" s="17" t="s">
        <v>47</v>
      </c>
      <c r="C48" s="33"/>
      <c r="D48" s="33"/>
      <c r="E48" s="33"/>
      <c r="F48" s="14"/>
    </row>
    <row r="49" spans="2:6" x14ac:dyDescent="0.15">
      <c r="F49" t="s">
        <v>48</v>
      </c>
    </row>
    <row r="52" spans="2:6" ht="14.25" thickBot="1" x14ac:dyDescent="0.2">
      <c r="B52" t="s">
        <v>4</v>
      </c>
    </row>
    <row r="53" spans="2:6" x14ac:dyDescent="0.15">
      <c r="B53" s="36" t="s">
        <v>114</v>
      </c>
      <c r="C53" s="37" t="s">
        <v>115</v>
      </c>
      <c r="D53" s="37" t="s">
        <v>42</v>
      </c>
      <c r="E53" s="37" t="s">
        <v>17</v>
      </c>
      <c r="F53" s="38" t="s">
        <v>43</v>
      </c>
    </row>
    <row r="54" spans="2:6" x14ac:dyDescent="0.15">
      <c r="B54" s="34">
        <v>1</v>
      </c>
      <c r="C54" s="3">
        <v>1.5</v>
      </c>
      <c r="D54" s="3">
        <v>3</v>
      </c>
      <c r="E54" s="31">
        <f>IF(C54="","",VLOOKUP(C54,$I$41:$J$45,2))</f>
        <v>400</v>
      </c>
      <c r="F54" s="25">
        <f>IF(OR(C54="",D54=""),"",D54*E54)</f>
        <v>1200</v>
      </c>
    </row>
    <row r="55" spans="2:6" x14ac:dyDescent="0.15">
      <c r="B55" s="34">
        <v>2</v>
      </c>
      <c r="C55" s="3">
        <v>3</v>
      </c>
      <c r="D55" s="3">
        <v>1</v>
      </c>
      <c r="E55" s="31">
        <f>IF(C55="","",VLOOKUP(C55,$I$41:$J$45,2))</f>
        <v>500</v>
      </c>
      <c r="F55" s="25">
        <f>IF(OR(C55="",D55=""),"",D55*E55)</f>
        <v>500</v>
      </c>
    </row>
    <row r="56" spans="2:6" x14ac:dyDescent="0.15">
      <c r="B56" s="34">
        <v>3</v>
      </c>
      <c r="C56" s="3">
        <v>8.5</v>
      </c>
      <c r="D56" s="3">
        <v>2</v>
      </c>
      <c r="E56" s="31">
        <f>IF(C56="","",VLOOKUP(C56,$I$41:$J$45,2))</f>
        <v>800</v>
      </c>
      <c r="F56" s="25">
        <f>IF(OR(C56="",D56=""),"",D56*E56)</f>
        <v>1600</v>
      </c>
    </row>
    <row r="57" spans="2:6" x14ac:dyDescent="0.15">
      <c r="B57" s="34">
        <v>4</v>
      </c>
      <c r="C57" s="3"/>
      <c r="D57" s="3"/>
      <c r="E57" s="31" t="str">
        <f>IF(C57="","",VLOOKUP(C57,$I$41:$J$45,2))</f>
        <v/>
      </c>
      <c r="F57" s="25" t="str">
        <f>IF(OR(C57="",D57=""),"",D57*E57)</f>
        <v/>
      </c>
    </row>
    <row r="58" spans="2:6" ht="14.25" thickBot="1" x14ac:dyDescent="0.2">
      <c r="B58" s="35">
        <v>5</v>
      </c>
      <c r="C58" s="13"/>
      <c r="D58" s="13"/>
      <c r="E58" s="40" t="str">
        <f>IF(C58="","",VLOOKUP(C58,$I$41:$J$45,2))</f>
        <v/>
      </c>
      <c r="F58" s="41" t="str">
        <f>IF(OR(C58="",D58=""),"",D58*E58)</f>
        <v/>
      </c>
    </row>
    <row r="59" spans="2:6" x14ac:dyDescent="0.15">
      <c r="B59" s="15" t="s">
        <v>3</v>
      </c>
      <c r="C59" s="32"/>
      <c r="D59" s="8">
        <f>SUM(D54:D58)</f>
        <v>6</v>
      </c>
      <c r="E59" s="32"/>
      <c r="F59" s="42">
        <f>SUM(F54:F58)</f>
        <v>3300</v>
      </c>
    </row>
    <row r="60" spans="2:6" x14ac:dyDescent="0.15">
      <c r="B60" s="16" t="s">
        <v>46</v>
      </c>
      <c r="C60" s="1"/>
      <c r="D60" s="1"/>
      <c r="E60" s="1"/>
      <c r="F60" s="25">
        <f>ROUNDDOWN(F59*0.05,0)</f>
        <v>165</v>
      </c>
    </row>
    <row r="61" spans="2:6" ht="14.25" thickBot="1" x14ac:dyDescent="0.2">
      <c r="B61" s="17" t="s">
        <v>47</v>
      </c>
      <c r="C61" s="33"/>
      <c r="D61" s="33"/>
      <c r="E61" s="33"/>
      <c r="F61" s="41">
        <f>F59+F60</f>
        <v>3465</v>
      </c>
    </row>
    <row r="62" spans="2:6" x14ac:dyDescent="0.15">
      <c r="F62" t="s">
        <v>48</v>
      </c>
    </row>
  </sheetData>
  <phoneticPr fontId="2"/>
  <dataValidations count="2">
    <dataValidation type="list" allowBlank="1" showInputMessage="1" showErrorMessage="1" sqref="D13">
      <formula1>$G$14:$G$19</formula1>
    </dataValidation>
    <dataValidation type="list" allowBlank="1" showInputMessage="1" showErrorMessage="1" sqref="C24 C31">
      <formula1>$G$25:$G$34</formula1>
    </dataValidation>
  </dataValidations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HLOOKUP</vt:lpstr>
      <vt:lpstr>VLOOKUP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2010-04-02T05:53:50Z</cp:lastPrinted>
  <dcterms:created xsi:type="dcterms:W3CDTF">2009-08-15T02:04:31Z</dcterms:created>
  <dcterms:modified xsi:type="dcterms:W3CDTF">2017-08-12T07:55:56Z</dcterms:modified>
</cp:coreProperties>
</file>